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7595" windowHeight="10680" activeTab="0"/>
  </bookViews>
  <sheets>
    <sheet name="Presupuesto" sheetId="1" r:id="rId1"/>
    <sheet name="Hoja1" sheetId="2" r:id="rId2"/>
  </sheets>
  <definedNames/>
  <calcPr fullCalcOnLoad="1"/>
</workbook>
</file>

<file path=xl/sharedStrings.xml><?xml version="1.0" encoding="utf-8"?>
<sst xmlns="http://schemas.openxmlformats.org/spreadsheetml/2006/main" count="144" uniqueCount="109">
  <si>
    <t>PLANTACIONES</t>
  </si>
  <si>
    <t>ud</t>
  </si>
  <si>
    <t>Medición</t>
  </si>
  <si>
    <t>Descripción</t>
  </si>
  <si>
    <t>m2</t>
  </si>
  <si>
    <t>Arboles</t>
  </si>
  <si>
    <t>Arbustos y tapizantes</t>
  </si>
  <si>
    <t>PRESUPUESTO  CORREDOR ALMACIGA</t>
  </si>
  <si>
    <t>100 cm es 1 m</t>
  </si>
  <si>
    <t>superfifie m2</t>
  </si>
  <si>
    <t>marco</t>
  </si>
  <si>
    <t>uds/m2</t>
  </si>
  <si>
    <t>uds totales</t>
  </si>
  <si>
    <t>€uros UD</t>
  </si>
  <si>
    <t>€uros TOTAL</t>
  </si>
  <si>
    <t>cm</t>
  </si>
  <si>
    <t xml:space="preserve">Lavandula angustifolia </t>
  </si>
  <si>
    <t>c 3l</t>
  </si>
  <si>
    <t>salvia officinalis</t>
  </si>
  <si>
    <t>Salvia x silvestris "Mainacht"</t>
  </si>
  <si>
    <t xml:space="preserve"> c 3l</t>
  </si>
  <si>
    <t>Parthenocissus tricuspidata</t>
  </si>
  <si>
    <t xml:space="preserve">m 18 </t>
  </si>
  <si>
    <t>Rosa banksiae "Lutea"</t>
  </si>
  <si>
    <t>c 5 l 150/200</t>
  </si>
  <si>
    <t>Rosa "Heritage"</t>
  </si>
  <si>
    <t>VItis vinifera</t>
  </si>
  <si>
    <t>Acer pseudoplatanus</t>
  </si>
  <si>
    <t>18/20 contenedor o cepellon</t>
  </si>
  <si>
    <t>Populus hibrido</t>
  </si>
  <si>
    <t>Quercus robur</t>
  </si>
  <si>
    <t>Quercus petraea</t>
  </si>
  <si>
    <t>Betula celtiberica</t>
  </si>
  <si>
    <t>Arbutus unedo</t>
  </si>
  <si>
    <t>Sambucus nigra</t>
  </si>
  <si>
    <t>Sorus aucuparia</t>
  </si>
  <si>
    <t>Cosmos bippinattus</t>
  </si>
  <si>
    <t>c 3 l</t>
  </si>
  <si>
    <t>Crocus vdes.</t>
  </si>
  <si>
    <t>Suministro y plantación de Arbutus unedo o similar de 200/250 cm de altura, incluso apertura y cierre del hoyo de plantación, aportación de enmiendas y abonos y primer riego.</t>
  </si>
  <si>
    <t>Suministro y plantación de Quercus robur de 300/350 suministrado en porte de árbol cepado multitallos, en cepellón o similar, incluso apertura y cierre del hoyo de plantación, aportación de enmiendas y abonos y primer riego.</t>
  </si>
  <si>
    <t>Suministro y plantación de Sorbus aucuparia o similar,  suministrado en porte de árbol cepado multitallos, de 300/400 cm de diámetro incluso apertura y cierre del hoyo de plantación, aportación de enmiendas y abonos y primer riego.</t>
  </si>
  <si>
    <t>Suministro y plantación de Sambucus nigra  o similar suministrado en porte de árbol cepado multitallos, de 200/300 cm de diámetro incluso apertura y cierre del hoyo de plantación, aportación de enmiendas y abonos y primer riego.</t>
  </si>
  <si>
    <t>Suministro y plantación de arbusto tipo Hedera helix o similar en contendor de 3 l de 20/40 cm de altura, incluso apertura y cierre del hoyo de plantación, aportación de enmiendas y abonos y primer riego.</t>
  </si>
  <si>
    <t>Suministro y plantación de Rosal arbustivo variedad "Heritage" de la colección de David Austin  30/40 suministrada en contenedor  para realización de  masas irregulares, incluso apertura y cierre del hoyo de plantación, aportación de enmiendas y abonos y primer riego.</t>
  </si>
  <si>
    <t>INSTALACIÓN DE RIEGO</t>
  </si>
  <si>
    <t>Suministro y plantación de Rosal arbustivo variedad Rosa banksiae "Lutea" de la colección de David Austin  30/40 suministrada en contenedor  para realización de  masas irregulares, incluso apertura y cierre del hoyo de plantación, aportación de enmiendas y abonos y primer riego.</t>
  </si>
  <si>
    <t>PLANTACIÓN CÉSPED NATURAL</t>
  </si>
  <si>
    <t>Programador eléctrico  TMC-424, de cuatro estaciones, Cuatro programas independientes. Activacion de 3 PGM simultaneos. Cada estación se puede asignar a cualquier programa. Conexion con sensores. Cuatro arranques por programa. Ajuste porcentual según estación del año, desde 0% al 200%. Programación de intervalo, calendario o dias pares impares. Multi-idioma. Castellano. I.F.. Tiempos de riego en minutos o segundos. 4 conexiones M/V. Opcion remota Internet (Tri-Comm) Ampliable con módulos de 4 y 8 estaciones y protecciones contra sobrecarga estandar o Alta proteccion. Hasta 24 estaciones. Compatible con KIT remoto y caudalimetros Tangenciales. Modelo: TMC424E-OD-50H.</t>
  </si>
  <si>
    <t>Sensor de lluvia SIN CABLE para interrumpir el riego cuando llueve. Punto de interrupción ajustable de 3 a 25 mm de lluvia acumulada. Fácilmente instalable en la cornisa del tejado o en tubo de PVC 20mm.Su conexión es simple, ya sea a un programador nuevo o a uno ya existente. Funciona por interrupción del cable común del programador. Modelo: 850-74</t>
  </si>
  <si>
    <t>Módulo de ampliación de 8 estaciones. Ref. TSM-8.</t>
  </si>
  <si>
    <t>Electroválvulas  reguladoras de presión   Ø1”, construido en nylon, fibra de vidrio y acero inoxidable, rosca hembra, conexión en línea o ángulo. resistentes a la corrosión, apertura manual. Solenoide de bajo consumo. Modelo P220-23-54 (Kit regulador de presión EZR-100 - Opcional)</t>
  </si>
  <si>
    <t>Conector estanco LV9000 para dos hilos.</t>
  </si>
  <si>
    <t>Conector estanco LV9500 para dos hilos.</t>
  </si>
  <si>
    <t>Difusor TORO emergente de 10.2 cm.  serie 570Z-4P con junta Z, para un sellado rápido con poca presión y limpieza automática al acabar el riego. Acepta todas las boquillas MPR de pluviometría ajustada y compensador de presión. Construido en cycolac y acero inoxidable, modelo 89-3978 con p.p. de montaje y accesorios.</t>
  </si>
  <si>
    <t>(-PRECISION ROTATING-) (360º) Turbina de transmision planetaria y velocidad de rotacion constante a cualquier presion (1,7kg/cm²--5,2kg/cm²) y alcances desde (4,3m a 7,6m) unica en el mercado para roscar directamente en el difusor con rosca H o M en ½. Con 15 chorros de diferentes trayectorias y tecnologia Step-Up™ para una uniformidad de la pluviometria (14mm/h) ajustada al arco, desde el propio aspersor hasta el punto mas alejado del radio. . Tornillo de ajuste del radio  hasta en un 25%. Rosca macho en  ½". Modelo (PRN TF360º)</t>
  </si>
  <si>
    <t>(-PRECISION ROTATING-) (Ajustable de 45º-270º) Turbina de transmision planetaria y velocidad de rotacion constante a cualquier presion (1,7kg/cm²--5,2kg/cm²) y alcances desde (4,3m a 7,6m) unica en el mercado para roscar directamente en el difusor con rosca H o M en ½. Con 15 chorros de diferentes trayectorias y tecnologia Step-Up™ para una uniformidad de la pluviometria (14mm/h) ajustada al arco, desde el propio aspersor hasta el punto mas alejado del radio. . Tornillo de ajuste del radio  hasta en un 25%. Rosca macho en  ½". Modelo (PRN-TA)</t>
  </si>
  <si>
    <t>Boquilla serie Precision™ Serie 5. Color ROJO. Rosca Macho.  (180º) De chorros Oscilantes para una presion desde (1,3kg/cm²--5,2kg/cm²) y alcances desde (1,5m a 4,6m) unica en el mercado para roscar directamente en el difusor con rosca Hembra o Macho  en ½. Con Opciones de arco desde 0º,120º,150º,180º,210º,240º,270º,360º. y patrones especiales, para franjas y esquinas.  Tecnologia patentada H²O Chip™ sin piezas moviles, para un mejor rendimiento frente al viento. Consumiendo 1/3 menos de agua.  para una uniformidad de pluviometria (25mm/h) ajustada al radio desde 1,5m a los 4,6 segun serie (5',8',10',12',15'.) codificada por colores y sector marcado en relieve. Tornillo de ajuste del radio  hasta en un 25%. Modelo. O-T-15H.</t>
  </si>
  <si>
    <t>Boquilla T-VAN 158 de arco variable. Para unos alcances de 4,6m. De pluviometria uniforme dentro de una misma familia. Codificada por colores incluso cuando estan retraidas.  (NEGRO). Para sectores infinitamente ajustables de 0º-360º  Modelo: T-VAN-158.</t>
  </si>
  <si>
    <t>Boquilla serie Precision™ Serie 15. Color NARANJA. Rosca Macho.  (Franja) 1,2X4,5 De chorros Oscilantes para una presion desde (1,3kg/cm²--5,2kg/cm²) y alcances desde (1,2m a  4,5m) unica en el mercado para roscar directamente en el difusor con rosca Hembra o Macho  en ½. Para  franjas y esquinas.  Tecnologia patentada H²O Chip™ sin piezas moviles, para un mejor rendimiento frente al viento. Consumiendo 1/3 menos de agua.  para una uniformidad de pluviometria (25mm/h) ajustada al radio  marcado en relieve. Tornillo de ajuste del radio  hasta en un 25%. Modelo. O-T-4x15-RCS.</t>
  </si>
  <si>
    <t>Boquilla serie Precision™ Serie 15. Color NARANJA. Rosca Macho.  (Franja)  4x18 De chorros Oscilantes para una presion desde (1,3kg/cm²--5,2kg/cm²) y alcances desde (1,2m a 5,4m) unica en el mercado para roscar directamente en el difusor con rosca Hembra o Macho  en ½. Para  franjas y esquinas.  Tecnologia patentada H²O Chip™ sin piezas moviles, para un mejor rendimiento frente al viento. Consumiendo 1/3 menos de agua.  para una uniformidad de pluviometria (25mm/h) ajustada al radio  marcado en relieve. Tornillo de ajuste del radio  hasta en un 25%. Modelo. O-T-4x18-SST.</t>
  </si>
  <si>
    <t>Regulador de presion modelo. EZR-100</t>
  </si>
  <si>
    <t>Filtro de anillas de Ø1", modelo FA-54AZ</t>
  </si>
  <si>
    <t>Válvula antivacío de 1/2", modelo TR-LL (Dependiendo de la posicion : antivacio o drenaje)</t>
  </si>
  <si>
    <t>Válvula de compuerta de Ø1/2" función válvula de limpieza.</t>
  </si>
  <si>
    <t>Tubo Funny Pipe para la conduccion hidraulica. modelo 850-05.</t>
  </si>
  <si>
    <t>Bobinas roscadas en P.E. de 6”x1/2”x1/2” modelo 850-46.</t>
  </si>
  <si>
    <t>Accesorio TOM KING de montaje rapido DN 32 con salida a 1/2"</t>
  </si>
  <si>
    <t>Válvulas de acoplamiento rápido TORO de Ø1", modelo 474-00.</t>
  </si>
  <si>
    <t>Llave de acoplamiento rápido de Ø1", modelo 462-00.</t>
  </si>
  <si>
    <t>Codos de giro loco de Ø1", modelo 475-02</t>
  </si>
  <si>
    <t>Ventosas de doble efecto automático, cinético, trifuncional en un solo cuerpo, modelo VT-1 de Ø1, con flotador aerodinámico y válvula de seguridad, accesorios y montaje.</t>
  </si>
  <si>
    <t>Arqueta REDONDA en polipropileno inyectado, flexibles de alta resistencia modelo 110-12 con tapa  Ø24 mm x 26 cm.</t>
  </si>
  <si>
    <t>Arqueta jumbo en polipropileno inyectado, flexibles y de alta resistencia modelo 110-20 con tapa 38x54x32 cm.</t>
  </si>
  <si>
    <t>Válvulas de compuerta tipo primera calidad con volante, Ø40 mm., con p.p. de montaje.</t>
  </si>
  <si>
    <t>Válvulas de compuerta tipo primera calidad con volante, Ø1" mm., con p.p. de montaje.</t>
  </si>
  <si>
    <t>Válvulas de compuerta tipo primera calidad con volante, Ø3/4" mm., con p.p. de montaje.</t>
  </si>
  <si>
    <t>Manguera eléctrica tipo primera calidad, de sección 1 x 1,5 mm², para una protección  de 1.000 V., con tres capas de aislamiento, p.p.de montaje y accesorios, tiradas enteras sin empalmes ni discontinuidades. (Señales y común)</t>
  </si>
  <si>
    <t>Tubo Ø 50 en PE100 AD 10ATM  para la conduccion hidraulica (Red Principal).</t>
  </si>
  <si>
    <t>Tubo Ø 40 en PE40 BD 6ATM  para la conduccion hidraulica (Red Secundaria).</t>
  </si>
  <si>
    <t>Tubo Ø 32 en PE40 BD 6ATM para la conduccion hidraulica (Red Secundaria).</t>
  </si>
  <si>
    <t>Tubo Ø20 en PE40 BD 6ATM para la conduccion hidraulica (Red Secundaria difusion).</t>
  </si>
  <si>
    <t>Tubo Ø25 en PE25 BD 6ATM para la conduccion hidraulica (Red Secundaria goteo).</t>
  </si>
  <si>
    <t>Apertura y cierre de zanjas de dimenciones 50 x 30 cm.</t>
  </si>
  <si>
    <t>P.P. de Mano de Obra de Oficial y especialistas.</t>
  </si>
  <si>
    <t>TOTAL</t>
  </si>
  <si>
    <t>SUMINISTRO</t>
  </si>
  <si>
    <t>SUM Y COLOC</t>
  </si>
  <si>
    <t>hedera helix</t>
  </si>
  <si>
    <t>P.A.</t>
  </si>
  <si>
    <r>
      <t xml:space="preserve">Tubería de goteo integrado autocompensante de régimen turbulento sistema de pastilla con Sistema Antirraices de barrera física multinivel, que hace frente a la intromisión de raíces convirtiéndolo en el sistema más avanzado tecnológicamente del mercado, para ser enterrado o en superficie. sistema de “doble piscina”, impide totalmente la llegada de las raíces a la membrana.de Ø16 mm, color marrón de 2,3 l/h espaciados cada 0,50cm. </t>
    </r>
    <r>
      <rPr>
        <sz val="11"/>
        <rFont val="Times New Roman"/>
        <family val="1"/>
      </rPr>
      <t xml:space="preserve">Modelo: TP-50-5        </t>
    </r>
  </si>
  <si>
    <t>Suministro y plantación de Salvia officinalis o similar  20/30 cm de altura para la realización de seto, incluso apertura y cierre del hoyo de plantación, aportación de enmiendas y abonos y primer riego.</t>
  </si>
  <si>
    <t>Suministro y plantación de helecho tipo Dryopteris erythrosora o similar en contendor de 3 l de 20/40 cm de altura, incluso apertura y cierre del hoyo de plantación, aportación de enmiendas y abonos y primer riego.</t>
  </si>
  <si>
    <t>Suministro y plantación de arbusto  tipo Cornus sericea  o similar suministrado contenedor de 15 l 100/150 cm de altura, incluso apertura y cierre del hoyo de plantación, aportación de enmiendas y abonos y primer riego.</t>
  </si>
  <si>
    <t>Suministro y plantación de Quercus robur de 16/18 suministrado en cepellón o similar, incluso apertura y cierre del hoyo de plantación, aportación de enmiendas y abonos y primer riego.</t>
  </si>
  <si>
    <t>Suministro y plantación de Quercus petraea de 16/18 suministrado en cepellón o similar, incluso apertura y cierre del hoyo de plantación, aportación de enmiendas y abonos y primer riego.</t>
  </si>
  <si>
    <t>Suministro y plantación de Betula pendula 250/300 suministrado en porte de árbol cepado multitallos, en cepellón o similar, incluso apertura y cierre del hoyo de plantación, aportación de enmiendas y abonos y primer riego.</t>
  </si>
  <si>
    <t>Suministro y plantación de Quercus petraea de 14/16 suministrado en cepellón o similar, incluso apertura y cierre del hoyo de plantación, aportación de enmiendas y abonos y primer riego.</t>
  </si>
  <si>
    <t>Suministro y plantación de Sorbus aucuparia o similar,  suministrado cepellon 16/18 cm de diámetro incluso apertura y cierre del hoyo de plantación, aportación de enmiendas y abonos y primer riego.</t>
  </si>
  <si>
    <t>Suministro y plantación de arbusto  tipo Cornus sanguinea "Midwinter Fire"  o similar suministrado contenedor de 15 l 150/200 cm de altura, incluso apertura y cierre del hoyo de plantación, aportación de enmiendas y abonos y primer riego.</t>
  </si>
  <si>
    <t>Suministro y plantación de Salvia x silvestris "Mainacht"  o similar  10/20 cm de altura para la realización de seto, incluso apertura y cierre del hoyo de plantación, aportación de enmiendas y abonos y primer riego.</t>
  </si>
  <si>
    <t>Suministro y plantación de Parhenocissus tricuspidata o similar 150/200 suministrada en contenedor de 45 l  para realización de  masas irregulares de trapadoras de cierre, incluso apertura y cierre del hoyo de plantación, aportación de enmiendas y abonos y primer riego.</t>
  </si>
  <si>
    <t>Suministro y plantación de Vitis vinifera suministrada en  c 10l o similar  para realización de  masas irregulares, incluso apertura y cierre del hoyo de plantación, aportación de enmiendas y abonos y primer riego.</t>
  </si>
  <si>
    <t>Suministro y plantación de arbusto tipo Cosmos bippinatus o similar  suministrada en contenedor de 1 l incluso apertura y cierre del hoyo de plantación, aportación de enmiendas y abonos y primer riego.</t>
  </si>
  <si>
    <t xml:space="preserve">Formación de césped tipo pradera natural a base de una mezcla de Festuca arundinacea y F. ovina  al 60% y Lolium perenne al 20 %, Lotus corniculatus al 10%, Trifolium repens al 10% , comprendiendo la preparación, fresado del terreno, distribución tierra vegetal trasladada del propio entorno , fertilizante complejo NPK-Mg-M.O., pase de motocultor a los 10 cm. superficiales, perfilado definitivo, pase de rulo y preparación para la siembra, siembra de la mezcla indicada a razón de 30 gr/m2. y primer riego. </t>
  </si>
  <si>
    <t>Suministro y plantación de Lavandula angustifolia o similar  10/20 cm de altura para la realización de seto, incluso apertura y cierre del hoyo de plantación, aportación de enmiendas y abonos y primer riego.</t>
  </si>
  <si>
    <t>Suministro y plantación de arbusto tapizante tipo Fragaria vesca  o similar en contendor 10/20 cm de altura, incluso apertura y cierre del hoyo de plantación, aportación de enmiendas y abonos y primer riego.</t>
  </si>
  <si>
    <t>Suministro y plantación de Arbutus unedo o similar de100/150 cm de altura, incluso apertura y cierre del hoyo de plantación, aportación de enmiendas y abonos y primer riego.</t>
  </si>
  <si>
    <t>Suministro y plantación de570  arbusto tipo Crocus vdes. o similar  suministrada en bulbos , incluso apertura y cierre del hoyo de plantación, aportación de enmiendas y abonos y primer riego.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</si>
</sst>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5">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u val="single"/>
      <sz val="11"/>
      <color indexed="36"/>
      <name val="Calibri"/>
      <family val="2"/>
    </font>
    <font>
      <sz val="8"/>
      <name val="Arial"/>
      <family val="2"/>
    </font>
    <font>
      <sz val="10"/>
      <name val="Trebuchet MS"/>
      <family val="2"/>
    </font>
    <font>
      <i/>
      <sz val="10"/>
      <color indexed="12"/>
      <name val="Trebuchet MS"/>
      <family val="2"/>
    </font>
    <font>
      <b/>
      <sz val="14"/>
      <name val="Swis721 Lt BT"/>
      <family val="2"/>
    </font>
    <font>
      <sz val="10"/>
      <name val="Swis721 Lt BT"/>
      <family val="2"/>
    </font>
    <font>
      <b/>
      <i/>
      <sz val="10"/>
      <name val="Swis721 Lt BT"/>
      <family val="2"/>
    </font>
    <font>
      <b/>
      <i/>
      <sz val="10"/>
      <color indexed="10"/>
      <name val="Swis721 Lt BT"/>
      <family val="2"/>
    </font>
    <font>
      <b/>
      <sz val="10"/>
      <name val="Swis721 Lt BT"/>
      <family val="2"/>
    </font>
    <font>
      <sz val="11"/>
      <name val="Swis721 Lt BT"/>
      <family val="2"/>
    </font>
    <font>
      <b/>
      <sz val="10"/>
      <name val="Times New Roman"/>
      <family val="1"/>
    </font>
    <font>
      <sz val="11"/>
      <name val="Times New Roman"/>
      <family val="1"/>
    </font>
    <font>
      <b/>
      <sz val="8"/>
      <name val="Swis721 Lt BT"/>
      <family val="2"/>
    </font>
    <font>
      <b/>
      <sz val="7"/>
      <color indexed="8"/>
      <name val="Calibri"/>
      <family val="2"/>
    </font>
    <font>
      <b/>
      <sz val="7"/>
      <color theme="1"/>
      <name val="Calibri"/>
      <family val="2"/>
    </font>
    <font>
      <b/>
      <sz val="11"/>
      <color theme="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20" fillId="0" borderId="0">
      <alignment horizontal="left" vertical="top" wrapText="1" readingOrder="1"/>
      <protection locked="0"/>
    </xf>
    <xf numFmtId="0" fontId="1" fillId="23" borderId="4" applyNumberFormat="0" applyFont="0" applyAlignment="0" applyProtection="0"/>
    <xf numFmtId="9" fontId="0"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26">
    <xf numFmtId="0" fontId="0" fillId="0" borderId="0" xfId="0" applyAlignment="1">
      <alignment/>
    </xf>
    <xf numFmtId="4" fontId="21" fillId="0" borderId="0" xfId="0" applyNumberFormat="1" applyFont="1" applyAlignment="1">
      <alignment vertical="top"/>
    </xf>
    <xf numFmtId="4" fontId="22" fillId="0" borderId="0" xfId="0" applyNumberFormat="1" applyFont="1" applyAlignment="1">
      <alignment horizontal="justify" wrapText="1"/>
    </xf>
    <xf numFmtId="4" fontId="23" fillId="0" borderId="0" xfId="0" applyNumberFormat="1" applyFont="1" applyAlignment="1">
      <alignment/>
    </xf>
    <xf numFmtId="4" fontId="24" fillId="0" borderId="0" xfId="0" applyNumberFormat="1" applyFont="1" applyAlignment="1">
      <alignment/>
    </xf>
    <xf numFmtId="4" fontId="24" fillId="0" borderId="0" xfId="0" applyNumberFormat="1" applyFont="1" applyAlignment="1">
      <alignment horizontal="justify"/>
    </xf>
    <xf numFmtId="0" fontId="24" fillId="0" borderId="0" xfId="0" applyFont="1" applyAlignment="1">
      <alignment/>
    </xf>
    <xf numFmtId="4" fontId="25" fillId="0" borderId="0" xfId="0" applyNumberFormat="1" applyFont="1" applyAlignment="1">
      <alignment horizontal="center"/>
    </xf>
    <xf numFmtId="4" fontId="26" fillId="0" borderId="0" xfId="0" applyNumberFormat="1" applyFont="1" applyAlignment="1">
      <alignment horizontal="center"/>
    </xf>
    <xf numFmtId="4" fontId="25" fillId="0" borderId="0" xfId="0" applyNumberFormat="1" applyFont="1" applyAlignment="1">
      <alignment horizontal="justify"/>
    </xf>
    <xf numFmtId="4" fontId="24" fillId="0" borderId="0" xfId="0" applyNumberFormat="1" applyFont="1" applyAlignment="1">
      <alignment vertical="top"/>
    </xf>
    <xf numFmtId="4" fontId="24" fillId="0" borderId="0" xfId="0" applyNumberFormat="1" applyFont="1" applyAlignment="1">
      <alignment horizontal="justify" wrapText="1"/>
    </xf>
    <xf numFmtId="4" fontId="27" fillId="0" borderId="0" xfId="0" applyNumberFormat="1" applyFont="1" applyAlignment="1">
      <alignment horizontal="justify" wrapText="1"/>
    </xf>
    <xf numFmtId="0" fontId="28" fillId="0" borderId="0" xfId="53" applyFont="1" applyBorder="1" applyAlignment="1">
      <alignment horizontal="left" vertical="top" wrapText="1" readingOrder="1"/>
      <protection locked="0"/>
    </xf>
    <xf numFmtId="4" fontId="28" fillId="0" borderId="0" xfId="53" applyNumberFormat="1" applyFont="1" applyBorder="1" applyAlignment="1">
      <alignment horizontal="right" vertical="center" wrapText="1" readingOrder="1"/>
      <protection locked="0"/>
    </xf>
    <xf numFmtId="4" fontId="24" fillId="0" borderId="0" xfId="0" applyNumberFormat="1" applyFont="1" applyBorder="1" applyAlignment="1">
      <alignment vertical="top"/>
    </xf>
    <xf numFmtId="4" fontId="24" fillId="0" borderId="0" xfId="0" applyNumberFormat="1" applyFont="1" applyBorder="1" applyAlignment="1">
      <alignment horizontal="justify" wrapText="1"/>
    </xf>
    <xf numFmtId="4" fontId="29" fillId="0" borderId="0" xfId="0" applyNumberFormat="1" applyFont="1" applyBorder="1" applyAlignment="1">
      <alignment horizontal="center" vertical="center"/>
    </xf>
    <xf numFmtId="0" fontId="33" fillId="0" borderId="0" xfId="0" applyFont="1" applyAlignment="1">
      <alignment/>
    </xf>
    <xf numFmtId="1" fontId="0" fillId="0" borderId="0" xfId="0" applyNumberFormat="1" applyAlignment="1">
      <alignment/>
    </xf>
    <xf numFmtId="0" fontId="34" fillId="0" borderId="0" xfId="0" applyFont="1" applyAlignment="1">
      <alignment/>
    </xf>
    <xf numFmtId="1" fontId="34" fillId="0" borderId="0" xfId="0" applyNumberFormat="1" applyFont="1" applyAlignment="1">
      <alignment/>
    </xf>
    <xf numFmtId="14" fontId="0" fillId="0" borderId="0" xfId="0" applyNumberFormat="1" applyAlignment="1">
      <alignment/>
    </xf>
    <xf numFmtId="0" fontId="0" fillId="0" borderId="0" xfId="0" applyFont="1" applyAlignment="1">
      <alignment/>
    </xf>
    <xf numFmtId="4" fontId="31" fillId="0" borderId="0" xfId="0" applyNumberFormat="1" applyFont="1" applyAlignment="1">
      <alignment/>
    </xf>
    <xf numFmtId="0" fontId="31" fillId="0" borderId="0" xfId="0" applyFont="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2209800</xdr:colOff>
      <xdr:row>50</xdr:row>
      <xdr:rowOff>1914525</xdr:rowOff>
    </xdr:from>
    <xdr:ext cx="180975" cy="314325"/>
    <xdr:sp fLocksText="0">
      <xdr:nvSpPr>
        <xdr:cNvPr id="1" name="9 CuadroTexto"/>
        <xdr:cNvSpPr txBox="1">
          <a:spLocks noChangeArrowheads="1"/>
        </xdr:cNvSpPr>
      </xdr:nvSpPr>
      <xdr:spPr>
        <a:xfrm>
          <a:off x="3886200" y="28298775"/>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2209800</xdr:colOff>
      <xdr:row>53</xdr:row>
      <xdr:rowOff>0</xdr:rowOff>
    </xdr:from>
    <xdr:ext cx="180975" cy="285750"/>
    <xdr:sp fLocksText="0">
      <xdr:nvSpPr>
        <xdr:cNvPr id="2" name="10 CuadroTexto"/>
        <xdr:cNvSpPr txBox="1">
          <a:spLocks noChangeArrowheads="1"/>
        </xdr:cNvSpPr>
      </xdr:nvSpPr>
      <xdr:spPr>
        <a:xfrm>
          <a:off x="3886200" y="29460825"/>
          <a:ext cx="180975"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2209800</xdr:colOff>
      <xdr:row>50</xdr:row>
      <xdr:rowOff>1914525</xdr:rowOff>
    </xdr:from>
    <xdr:ext cx="180975" cy="314325"/>
    <xdr:sp fLocksText="0">
      <xdr:nvSpPr>
        <xdr:cNvPr id="3" name="11 CuadroTexto"/>
        <xdr:cNvSpPr txBox="1">
          <a:spLocks noChangeArrowheads="1"/>
        </xdr:cNvSpPr>
      </xdr:nvSpPr>
      <xdr:spPr>
        <a:xfrm>
          <a:off x="3886200" y="28298775"/>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2209800</xdr:colOff>
      <xdr:row>55</xdr:row>
      <xdr:rowOff>0</xdr:rowOff>
    </xdr:from>
    <xdr:ext cx="180975" cy="285750"/>
    <xdr:sp fLocksText="0">
      <xdr:nvSpPr>
        <xdr:cNvPr id="4" name="12 CuadroTexto"/>
        <xdr:cNvSpPr txBox="1">
          <a:spLocks noChangeArrowheads="1"/>
        </xdr:cNvSpPr>
      </xdr:nvSpPr>
      <xdr:spPr>
        <a:xfrm>
          <a:off x="3886200" y="31403925"/>
          <a:ext cx="180975"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5"/>
  <sheetViews>
    <sheetView tabSelected="1" zoomScalePageLayoutView="0" workbookViewId="0" topLeftCell="A1">
      <selection activeCell="E7" sqref="E7"/>
    </sheetView>
  </sheetViews>
  <sheetFormatPr defaultColWidth="11.421875" defaultRowHeight="12.75"/>
  <cols>
    <col min="1" max="1" width="9.7109375" style="6" customWidth="1"/>
    <col min="2" max="2" width="11.7109375" style="6" bestFit="1" customWidth="1"/>
    <col min="3" max="3" width="3.7109375" style="6" bestFit="1" customWidth="1"/>
    <col min="4" max="4" width="57.421875" style="6" customWidth="1"/>
    <col min="5" max="5" width="11.421875" style="6" customWidth="1"/>
    <col min="6" max="6" width="14.8515625" style="6" customWidth="1"/>
    <col min="7" max="7" width="12.140625" style="6" bestFit="1" customWidth="1"/>
    <col min="8" max="16384" width="11.421875" style="6" customWidth="1"/>
  </cols>
  <sheetData>
    <row r="1" spans="1:4" ht="18">
      <c r="A1" s="3" t="s">
        <v>7</v>
      </c>
      <c r="B1" s="3"/>
      <c r="C1" s="4"/>
      <c r="D1" s="5"/>
    </row>
    <row r="2" spans="1:7" ht="12.75">
      <c r="A2" s="7" t="s">
        <v>2</v>
      </c>
      <c r="B2" s="8"/>
      <c r="C2" s="7" t="s">
        <v>1</v>
      </c>
      <c r="D2" s="9" t="s">
        <v>3</v>
      </c>
      <c r="E2" s="24" t="s">
        <v>86</v>
      </c>
      <c r="F2" s="25" t="s">
        <v>87</v>
      </c>
      <c r="G2" s="25" t="s">
        <v>85</v>
      </c>
    </row>
    <row r="3" spans="1:4" ht="12.75">
      <c r="A3" s="10"/>
      <c r="B3" s="10"/>
      <c r="C3" s="10"/>
      <c r="D3" s="12" t="s">
        <v>0</v>
      </c>
    </row>
    <row r="4" spans="1:11" ht="15">
      <c r="A4" s="10"/>
      <c r="B4" s="1"/>
      <c r="C4" s="1"/>
      <c r="D4" s="2" t="s">
        <v>5</v>
      </c>
      <c r="G4" s="2">
        <f>SUM(G5:G14)</f>
        <v>11198.412698412698</v>
      </c>
      <c r="I4" s="2">
        <f>G4+G15+G30+G32</f>
        <v>32458.48071825397</v>
      </c>
      <c r="J4" s="6">
        <v>42073.55</v>
      </c>
      <c r="K4" s="6">
        <f>J4-10000</f>
        <v>32073.550000000003</v>
      </c>
    </row>
    <row r="5" spans="1:7" ht="38.25">
      <c r="A5" s="10">
        <v>9</v>
      </c>
      <c r="B5" s="10"/>
      <c r="C5" s="10" t="s">
        <v>1</v>
      </c>
      <c r="D5" s="11" t="s">
        <v>94</v>
      </c>
      <c r="E5" s="4">
        <v>150</v>
      </c>
      <c r="F5" s="4">
        <f>E5/0.7/0.9</f>
        <v>238.0952380952381</v>
      </c>
      <c r="G5" s="4">
        <f aca="true" t="shared" si="0" ref="G5:G14">F5*A5</f>
        <v>2142.857142857143</v>
      </c>
    </row>
    <row r="6" spans="1:7" ht="51">
      <c r="A6" s="10">
        <v>3</v>
      </c>
      <c r="B6" s="10"/>
      <c r="C6" s="10" t="s">
        <v>1</v>
      </c>
      <c r="D6" s="11" t="s">
        <v>40</v>
      </c>
      <c r="E6" s="4">
        <v>380</v>
      </c>
      <c r="F6" s="4">
        <f aca="true" t="shared" si="1" ref="F6:F25">E6/0.7/0.9</f>
        <v>603.1746031746032</v>
      </c>
      <c r="G6" s="4">
        <f t="shared" si="0"/>
        <v>1809.5238095238096</v>
      </c>
    </row>
    <row r="7" spans="1:7" ht="38.25">
      <c r="A7" s="10">
        <v>7</v>
      </c>
      <c r="B7" s="10"/>
      <c r="C7" s="10" t="s">
        <v>1</v>
      </c>
      <c r="D7" s="11" t="s">
        <v>97</v>
      </c>
      <c r="E7" s="4">
        <v>110</v>
      </c>
      <c r="F7" s="4">
        <f t="shared" si="1"/>
        <v>174.6031746031746</v>
      </c>
      <c r="G7" s="4">
        <f t="shared" si="0"/>
        <v>1222.2222222222222</v>
      </c>
    </row>
    <row r="8" spans="1:7" ht="38.25">
      <c r="A8" s="10">
        <v>4</v>
      </c>
      <c r="B8" s="10"/>
      <c r="C8" s="10"/>
      <c r="D8" s="11" t="s">
        <v>95</v>
      </c>
      <c r="E8" s="4">
        <v>145</v>
      </c>
      <c r="F8" s="4">
        <f t="shared" si="1"/>
        <v>230.15873015873018</v>
      </c>
      <c r="G8" s="4">
        <f t="shared" si="0"/>
        <v>920.6349206349207</v>
      </c>
    </row>
    <row r="9" spans="1:7" ht="60" customHeight="1">
      <c r="A9" s="10">
        <v>7</v>
      </c>
      <c r="B9" s="10"/>
      <c r="C9" s="10" t="s">
        <v>1</v>
      </c>
      <c r="D9" s="11" t="s">
        <v>96</v>
      </c>
      <c r="E9" s="4">
        <v>135</v>
      </c>
      <c r="F9" s="4">
        <f t="shared" si="1"/>
        <v>214.28571428571428</v>
      </c>
      <c r="G9" s="4">
        <f t="shared" si="0"/>
        <v>1500</v>
      </c>
    </row>
    <row r="10" spans="1:7" ht="51">
      <c r="A10" s="10">
        <v>3</v>
      </c>
      <c r="B10" s="10"/>
      <c r="C10" s="10" t="s">
        <v>1</v>
      </c>
      <c r="D10" s="11" t="s">
        <v>41</v>
      </c>
      <c r="E10" s="4">
        <v>180</v>
      </c>
      <c r="F10" s="4">
        <f t="shared" si="1"/>
        <v>285.7142857142857</v>
      </c>
      <c r="G10" s="4">
        <f t="shared" si="0"/>
        <v>857.1428571428571</v>
      </c>
    </row>
    <row r="11" spans="1:7" ht="38.25">
      <c r="A11" s="10">
        <v>4</v>
      </c>
      <c r="B11" s="10"/>
      <c r="C11" s="10" t="s">
        <v>1</v>
      </c>
      <c r="D11" s="11" t="s">
        <v>98</v>
      </c>
      <c r="E11" s="4">
        <v>85</v>
      </c>
      <c r="F11" s="4">
        <f>E11/0.7/0.9</f>
        <v>134.9206349206349</v>
      </c>
      <c r="G11" s="4">
        <f>F11*A11</f>
        <v>539.6825396825396</v>
      </c>
    </row>
    <row r="12" spans="1:7" ht="38.25">
      <c r="A12" s="10">
        <v>9</v>
      </c>
      <c r="B12" s="10"/>
      <c r="C12" s="10" t="s">
        <v>1</v>
      </c>
      <c r="D12" s="11" t="s">
        <v>39</v>
      </c>
      <c r="E12" s="4">
        <v>90</v>
      </c>
      <c r="F12" s="4">
        <f t="shared" si="1"/>
        <v>142.85714285714286</v>
      </c>
      <c r="G12" s="4">
        <f t="shared" si="0"/>
        <v>1285.7142857142858</v>
      </c>
    </row>
    <row r="13" spans="1:7" ht="38.25">
      <c r="A13" s="10">
        <v>10</v>
      </c>
      <c r="B13" s="10"/>
      <c r="C13" s="10" t="s">
        <v>1</v>
      </c>
      <c r="D13" s="11" t="s">
        <v>107</v>
      </c>
      <c r="E13" s="4">
        <v>42</v>
      </c>
      <c r="F13" s="4">
        <f>E13/0.7/0.9</f>
        <v>66.66666666666667</v>
      </c>
      <c r="G13" s="4">
        <f>F13*A13</f>
        <v>666.6666666666667</v>
      </c>
    </row>
    <row r="14" spans="1:7" ht="51">
      <c r="A14" s="10">
        <v>2</v>
      </c>
      <c r="B14" s="10"/>
      <c r="C14" s="10" t="s">
        <v>1</v>
      </c>
      <c r="D14" s="11" t="s">
        <v>42</v>
      </c>
      <c r="E14" s="4">
        <v>80</v>
      </c>
      <c r="F14" s="4">
        <f t="shared" si="1"/>
        <v>126.98412698412699</v>
      </c>
      <c r="G14" s="4">
        <f t="shared" si="0"/>
        <v>253.96825396825398</v>
      </c>
    </row>
    <row r="15" spans="1:7" ht="15">
      <c r="A15" s="10"/>
      <c r="B15" s="10"/>
      <c r="C15" s="10"/>
      <c r="D15" s="2" t="s">
        <v>6</v>
      </c>
      <c r="E15" s="4"/>
      <c r="F15" s="4"/>
      <c r="G15" s="2">
        <f>SUM(G16:G25)</f>
        <v>7119.841269841269</v>
      </c>
    </row>
    <row r="16" spans="1:7" ht="51">
      <c r="A16" s="10">
        <v>16</v>
      </c>
      <c r="B16" s="10"/>
      <c r="C16" s="10" t="s">
        <v>1</v>
      </c>
      <c r="D16" s="11" t="s">
        <v>102</v>
      </c>
      <c r="E16" s="4">
        <v>45</v>
      </c>
      <c r="F16" s="4">
        <f t="shared" si="1"/>
        <v>71.42857142857143</v>
      </c>
      <c r="G16" s="4">
        <f aca="true" t="shared" si="2" ref="G16:G23">F16*A16</f>
        <v>1142.857142857143</v>
      </c>
    </row>
    <row r="17" spans="1:7" ht="63.75">
      <c r="A17" s="10">
        <v>21</v>
      </c>
      <c r="B17" s="10"/>
      <c r="C17" s="10" t="s">
        <v>1</v>
      </c>
      <c r="D17" s="11" t="s">
        <v>101</v>
      </c>
      <c r="E17" s="4">
        <v>23</v>
      </c>
      <c r="F17" s="4">
        <f t="shared" si="1"/>
        <v>36.50793650793651</v>
      </c>
      <c r="G17" s="4">
        <f t="shared" si="2"/>
        <v>766.6666666666667</v>
      </c>
    </row>
    <row r="18" spans="1:7" ht="51">
      <c r="A18" s="10">
        <v>8</v>
      </c>
      <c r="B18" s="10"/>
      <c r="C18" s="10" t="s">
        <v>1</v>
      </c>
      <c r="D18" s="11" t="s">
        <v>44</v>
      </c>
      <c r="E18" s="4">
        <v>25</v>
      </c>
      <c r="F18" s="4">
        <f t="shared" si="1"/>
        <v>39.682539682539684</v>
      </c>
      <c r="G18" s="4">
        <f t="shared" si="2"/>
        <v>317.46031746031747</v>
      </c>
    </row>
    <row r="19" spans="1:7" ht="63.75">
      <c r="A19" s="10">
        <v>16</v>
      </c>
      <c r="B19" s="10"/>
      <c r="C19" s="10" t="s">
        <v>1</v>
      </c>
      <c r="D19" s="11" t="s">
        <v>46</v>
      </c>
      <c r="E19" s="4">
        <v>25</v>
      </c>
      <c r="F19" s="4">
        <f t="shared" si="1"/>
        <v>39.682539682539684</v>
      </c>
      <c r="G19" s="4">
        <f t="shared" si="2"/>
        <v>634.9206349206349</v>
      </c>
    </row>
    <row r="20" spans="1:7" ht="51">
      <c r="A20" s="10">
        <v>105</v>
      </c>
      <c r="B20" s="10"/>
      <c r="C20" s="10" t="s">
        <v>1</v>
      </c>
      <c r="D20" s="11" t="s">
        <v>105</v>
      </c>
      <c r="E20" s="4">
        <v>4.8</v>
      </c>
      <c r="F20" s="4">
        <f t="shared" si="1"/>
        <v>7.6190476190476195</v>
      </c>
      <c r="G20" s="4">
        <f t="shared" si="2"/>
        <v>800</v>
      </c>
    </row>
    <row r="21" spans="1:7" ht="38.25">
      <c r="A21" s="10">
        <v>105</v>
      </c>
      <c r="B21" s="10"/>
      <c r="C21" s="10" t="s">
        <v>1</v>
      </c>
      <c r="D21" s="11" t="s">
        <v>91</v>
      </c>
      <c r="E21" s="4">
        <v>6.8</v>
      </c>
      <c r="F21" s="4">
        <f t="shared" si="1"/>
        <v>10.793650793650794</v>
      </c>
      <c r="G21" s="4">
        <f t="shared" si="2"/>
        <v>1133.3333333333335</v>
      </c>
    </row>
    <row r="22" spans="1:7" ht="51">
      <c r="A22" s="10">
        <v>157</v>
      </c>
      <c r="B22" s="10"/>
      <c r="C22" s="10" t="s">
        <v>1</v>
      </c>
      <c r="D22" s="11" t="s">
        <v>100</v>
      </c>
      <c r="E22" s="4">
        <v>5</v>
      </c>
      <c r="F22" s="4">
        <f t="shared" si="1"/>
        <v>7.936507936507937</v>
      </c>
      <c r="G22" s="4">
        <f t="shared" si="2"/>
        <v>1246.031746031746</v>
      </c>
    </row>
    <row r="23" spans="1:7" ht="51">
      <c r="A23" s="10">
        <v>30</v>
      </c>
      <c r="B23" s="10"/>
      <c r="C23" s="10" t="s">
        <v>1</v>
      </c>
      <c r="D23" s="11" t="s">
        <v>43</v>
      </c>
      <c r="E23" s="4">
        <v>2.7</v>
      </c>
      <c r="F23" s="4">
        <f t="shared" si="1"/>
        <v>4.2857142857142865</v>
      </c>
      <c r="G23" s="4">
        <f t="shared" si="2"/>
        <v>128.57142857142858</v>
      </c>
    </row>
    <row r="24" spans="1:7" ht="38.25">
      <c r="A24" s="10">
        <v>1</v>
      </c>
      <c r="B24" s="17"/>
      <c r="C24" s="10" t="s">
        <v>1</v>
      </c>
      <c r="D24" s="11" t="s">
        <v>108</v>
      </c>
      <c r="E24" s="4">
        <f>6*15</f>
        <v>90</v>
      </c>
      <c r="F24" s="4">
        <f t="shared" si="1"/>
        <v>142.85714285714286</v>
      </c>
      <c r="G24" s="4">
        <f>F24</f>
        <v>142.85714285714286</v>
      </c>
    </row>
    <row r="25" spans="1:7" ht="38.25">
      <c r="A25" s="10">
        <v>113</v>
      </c>
      <c r="B25" s="17"/>
      <c r="C25" s="10" t="s">
        <v>1</v>
      </c>
      <c r="D25" s="11" t="s">
        <v>103</v>
      </c>
      <c r="E25" s="4">
        <v>4.5</v>
      </c>
      <c r="F25" s="4">
        <f t="shared" si="1"/>
        <v>7.142857142857143</v>
      </c>
      <c r="G25" s="4">
        <f>F25*A25</f>
        <v>807.1428571428572</v>
      </c>
    </row>
    <row r="26" spans="1:7" ht="51">
      <c r="A26" s="10">
        <v>120</v>
      </c>
      <c r="B26" s="17"/>
      <c r="C26" s="10" t="s">
        <v>1</v>
      </c>
      <c r="D26" s="11" t="s">
        <v>106</v>
      </c>
      <c r="E26" s="4">
        <v>2.8</v>
      </c>
      <c r="F26" s="4">
        <f>E26/0.7/0.9</f>
        <v>4.444444444444445</v>
      </c>
      <c r="G26" s="4">
        <f>F26*A26</f>
        <v>533.3333333333334</v>
      </c>
    </row>
    <row r="27" spans="1:7" ht="51">
      <c r="A27" s="10">
        <v>30</v>
      </c>
      <c r="B27" s="17"/>
      <c r="C27" s="10" t="s">
        <v>1</v>
      </c>
      <c r="D27" s="11" t="s">
        <v>92</v>
      </c>
      <c r="E27" s="4">
        <v>9.7</v>
      </c>
      <c r="F27" s="4">
        <f>E27/0.7/0.9</f>
        <v>15.396825396825397</v>
      </c>
      <c r="G27" s="4">
        <f>F27*A27</f>
        <v>461.9047619047619</v>
      </c>
    </row>
    <row r="28" spans="1:7" ht="51">
      <c r="A28" s="10">
        <v>10</v>
      </c>
      <c r="B28" s="17"/>
      <c r="C28" s="10" t="s">
        <v>1</v>
      </c>
      <c r="D28" s="11" t="s">
        <v>99</v>
      </c>
      <c r="E28" s="4">
        <v>12.5</v>
      </c>
      <c r="F28" s="4">
        <f>E28/0.7/0.9</f>
        <v>19.841269841269842</v>
      </c>
      <c r="G28" s="4">
        <f>F28*A28</f>
        <v>198.41269841269843</v>
      </c>
    </row>
    <row r="29" spans="1:7" ht="51">
      <c r="A29" s="10">
        <v>10</v>
      </c>
      <c r="B29" s="17"/>
      <c r="C29" s="10" t="s">
        <v>1</v>
      </c>
      <c r="D29" s="11" t="s">
        <v>93</v>
      </c>
      <c r="E29" s="4">
        <v>12.5</v>
      </c>
      <c r="F29" s="4">
        <f>E29/0.7/0.9</f>
        <v>19.841269841269842</v>
      </c>
      <c r="G29" s="4">
        <f>F29*A29</f>
        <v>198.41269841269843</v>
      </c>
    </row>
    <row r="30" spans="1:7" ht="15">
      <c r="A30" s="10"/>
      <c r="B30" s="14"/>
      <c r="C30" s="13"/>
      <c r="D30" s="2" t="s">
        <v>47</v>
      </c>
      <c r="E30" s="4"/>
      <c r="F30" s="4"/>
      <c r="G30" s="2">
        <f>G31</f>
        <v>4069.0000000000005</v>
      </c>
    </row>
    <row r="31" spans="1:7" ht="102">
      <c r="A31" s="10">
        <v>1878</v>
      </c>
      <c r="B31" s="15"/>
      <c r="C31" s="15" t="s">
        <v>4</v>
      </c>
      <c r="D31" s="16" t="s">
        <v>104</v>
      </c>
      <c r="E31" s="4">
        <v>1.3</v>
      </c>
      <c r="F31" s="4">
        <f>E31/0.6</f>
        <v>2.166666666666667</v>
      </c>
      <c r="G31" s="4">
        <f>F31*A31</f>
        <v>4069.0000000000005</v>
      </c>
    </row>
    <row r="32" spans="1:7" ht="15">
      <c r="A32" s="10"/>
      <c r="B32" s="10"/>
      <c r="C32" s="10"/>
      <c r="D32" s="2" t="s">
        <v>45</v>
      </c>
      <c r="F32" s="4"/>
      <c r="G32" s="2">
        <f>SUM(G33:G109)</f>
        <v>10071.226750000002</v>
      </c>
    </row>
    <row r="33" spans="1:8" ht="141.75">
      <c r="A33" s="10">
        <v>1</v>
      </c>
      <c r="B33" s="15"/>
      <c r="C33" s="15"/>
      <c r="D33" s="11" t="s">
        <v>48</v>
      </c>
      <c r="E33" s="4"/>
      <c r="F33" s="4">
        <v>298.14</v>
      </c>
      <c r="G33" s="4">
        <v>298.14</v>
      </c>
      <c r="H33" s="2"/>
    </row>
    <row r="34" spans="1:7" ht="12.75">
      <c r="A34" s="10"/>
      <c r="B34" s="15"/>
      <c r="C34" s="15"/>
      <c r="D34" s="11"/>
      <c r="E34" s="4"/>
      <c r="F34" s="4"/>
      <c r="G34" s="4"/>
    </row>
    <row r="35" spans="1:7" ht="76.5">
      <c r="A35" s="10">
        <v>1</v>
      </c>
      <c r="B35" s="15"/>
      <c r="C35" s="15"/>
      <c r="D35" s="11" t="s">
        <v>49</v>
      </c>
      <c r="E35" s="4"/>
      <c r="F35" s="4">
        <v>125.1</v>
      </c>
      <c r="G35" s="4">
        <v>125.1</v>
      </c>
    </row>
    <row r="36" spans="1:7" ht="12.75">
      <c r="A36" s="10"/>
      <c r="B36" s="15"/>
      <c r="C36" s="15"/>
      <c r="D36" s="11"/>
      <c r="E36" s="4"/>
      <c r="F36" s="4"/>
      <c r="G36" s="4"/>
    </row>
    <row r="37" spans="1:7" ht="12.75">
      <c r="A37" s="10">
        <v>1</v>
      </c>
      <c r="B37" s="15"/>
      <c r="C37" s="15"/>
      <c r="D37" s="11" t="s">
        <v>50</v>
      </c>
      <c r="E37" s="4"/>
      <c r="F37" s="4">
        <v>61.81</v>
      </c>
      <c r="G37" s="4">
        <v>61.81</v>
      </c>
    </row>
    <row r="38" spans="1:7" ht="12.75">
      <c r="A38" s="10"/>
      <c r="B38" s="15"/>
      <c r="C38" s="15"/>
      <c r="D38" s="11"/>
      <c r="E38" s="4"/>
      <c r="F38" s="4"/>
      <c r="G38" s="4"/>
    </row>
    <row r="39" spans="1:7" ht="63.75">
      <c r="A39" s="10">
        <v>12</v>
      </c>
      <c r="B39" s="15"/>
      <c r="C39" s="15"/>
      <c r="D39" s="11" t="s">
        <v>51</v>
      </c>
      <c r="F39" s="4">
        <v>79.05</v>
      </c>
      <c r="G39" s="4">
        <v>948.5999999999999</v>
      </c>
    </row>
    <row r="40" spans="1:7" ht="12.75">
      <c r="A40" s="10"/>
      <c r="B40" s="15"/>
      <c r="C40" s="15"/>
      <c r="D40" s="11"/>
      <c r="F40" s="4"/>
      <c r="G40" s="4"/>
    </row>
    <row r="41" spans="1:7" ht="12.75">
      <c r="A41" s="10">
        <v>12</v>
      </c>
      <c r="B41" s="15"/>
      <c r="C41" s="15"/>
      <c r="D41" s="11" t="s">
        <v>52</v>
      </c>
      <c r="F41" s="4">
        <v>0.39</v>
      </c>
      <c r="G41" s="4">
        <v>4.68</v>
      </c>
    </row>
    <row r="42" spans="1:7" ht="12.75">
      <c r="A42" s="10"/>
      <c r="B42" s="15"/>
      <c r="C42" s="15"/>
      <c r="D42" s="11"/>
      <c r="F42" s="4"/>
      <c r="G42" s="4"/>
    </row>
    <row r="43" spans="1:7" ht="12.75">
      <c r="A43" s="10">
        <v>12</v>
      </c>
      <c r="B43" s="15"/>
      <c r="C43" s="15"/>
      <c r="D43" s="11" t="s">
        <v>53</v>
      </c>
      <c r="F43" s="4">
        <v>1.48</v>
      </c>
      <c r="G43" s="4">
        <v>17.759999999999998</v>
      </c>
    </row>
    <row r="44" spans="1:7" ht="12.75">
      <c r="A44" s="10"/>
      <c r="B44" s="15"/>
      <c r="C44" s="15"/>
      <c r="D44" s="11"/>
      <c r="F44" s="4"/>
      <c r="G44" s="4"/>
    </row>
    <row r="45" spans="1:7" ht="63.75">
      <c r="A45" s="10">
        <v>79</v>
      </c>
      <c r="B45" s="15"/>
      <c r="C45" s="15"/>
      <c r="D45" s="11" t="s">
        <v>54</v>
      </c>
      <c r="F45" s="4">
        <v>3.4</v>
      </c>
      <c r="G45" s="4">
        <v>268.59999999999997</v>
      </c>
    </row>
    <row r="46" spans="1:7" ht="12.75">
      <c r="A46" s="10"/>
      <c r="B46" s="15"/>
      <c r="C46" s="15"/>
      <c r="D46" s="11"/>
      <c r="F46" s="4"/>
      <c r="G46" s="4"/>
    </row>
    <row r="47" spans="1:7" ht="114.75">
      <c r="A47" s="10">
        <v>24</v>
      </c>
      <c r="B47" s="15"/>
      <c r="C47" s="15"/>
      <c r="D47" s="11" t="s">
        <v>55</v>
      </c>
      <c r="F47" s="4">
        <v>9.5</v>
      </c>
      <c r="G47" s="4">
        <v>228</v>
      </c>
    </row>
    <row r="48" spans="1:7" ht="12.75">
      <c r="A48" s="10"/>
      <c r="B48" s="15"/>
      <c r="C48" s="15"/>
      <c r="D48" s="11"/>
      <c r="F48" s="4"/>
      <c r="G48" s="4"/>
    </row>
    <row r="49" spans="1:7" ht="114.75">
      <c r="A49" s="10">
        <v>41</v>
      </c>
      <c r="B49" s="15"/>
      <c r="C49" s="15"/>
      <c r="D49" s="11" t="s">
        <v>56</v>
      </c>
      <c r="F49" s="4">
        <v>9.5</v>
      </c>
      <c r="G49" s="4">
        <v>389.5</v>
      </c>
    </row>
    <row r="50" spans="1:7" ht="12.75">
      <c r="A50" s="10"/>
      <c r="B50" s="15"/>
      <c r="C50" s="15"/>
      <c r="D50" s="11"/>
      <c r="F50" s="4"/>
      <c r="G50" s="4"/>
    </row>
    <row r="51" spans="1:7" ht="178.5">
      <c r="A51" s="10">
        <v>9</v>
      </c>
      <c r="B51" s="15"/>
      <c r="C51" s="15"/>
      <c r="D51" s="11" t="s">
        <v>57</v>
      </c>
      <c r="F51" s="4">
        <v>3.56</v>
      </c>
      <c r="G51" s="4">
        <v>32.04</v>
      </c>
    </row>
    <row r="52" spans="1:7" ht="12.75">
      <c r="A52" s="10"/>
      <c r="B52" s="15"/>
      <c r="C52" s="15"/>
      <c r="D52" s="11"/>
      <c r="F52" s="4"/>
      <c r="G52" s="4"/>
    </row>
    <row r="53" spans="1:7" ht="51">
      <c r="A53" s="10">
        <v>3</v>
      </c>
      <c r="B53" s="15"/>
      <c r="C53" s="15"/>
      <c r="D53" s="11" t="s">
        <v>58</v>
      </c>
      <c r="F53" s="4">
        <v>1.73</v>
      </c>
      <c r="G53" s="4">
        <v>5.1899999999999995</v>
      </c>
    </row>
    <row r="54" spans="1:7" ht="12.75">
      <c r="A54" s="10"/>
      <c r="B54" s="15"/>
      <c r="C54" s="15"/>
      <c r="D54" s="11"/>
      <c r="F54" s="4"/>
      <c r="G54" s="4"/>
    </row>
    <row r="55" spans="1:7" ht="140.25">
      <c r="A55" s="10">
        <v>1</v>
      </c>
      <c r="B55" s="15"/>
      <c r="C55" s="15"/>
      <c r="D55" s="11" t="s">
        <v>59</v>
      </c>
      <c r="F55" s="4">
        <v>3.556</v>
      </c>
      <c r="G55" s="4">
        <v>3.556</v>
      </c>
    </row>
    <row r="56" spans="1:7" ht="12.75">
      <c r="A56" s="10"/>
      <c r="B56" s="15"/>
      <c r="C56" s="15"/>
      <c r="D56" s="11"/>
      <c r="F56" s="4"/>
      <c r="G56" s="4"/>
    </row>
    <row r="57" spans="1:7" ht="140.25">
      <c r="A57" s="10">
        <v>1</v>
      </c>
      <c r="B57" s="15"/>
      <c r="C57" s="15"/>
      <c r="D57" s="11" t="s">
        <v>60</v>
      </c>
      <c r="F57" s="4">
        <v>3.556</v>
      </c>
      <c r="G57" s="4">
        <v>3.556</v>
      </c>
    </row>
    <row r="58" spans="1:7" ht="12.75">
      <c r="A58" s="10"/>
      <c r="B58" s="15"/>
      <c r="C58" s="15"/>
      <c r="D58" s="11"/>
      <c r="F58" s="4"/>
      <c r="G58" s="4"/>
    </row>
    <row r="59" spans="1:7" ht="12.75">
      <c r="A59" s="10">
        <v>4</v>
      </c>
      <c r="B59" s="15"/>
      <c r="C59" s="15"/>
      <c r="D59" s="11" t="s">
        <v>61</v>
      </c>
      <c r="F59" s="4">
        <v>48.99</v>
      </c>
      <c r="G59" s="4">
        <v>195.96</v>
      </c>
    </row>
    <row r="60" spans="1:7" ht="12.75">
      <c r="A60" s="10"/>
      <c r="B60" s="15"/>
      <c r="C60" s="15"/>
      <c r="D60" s="11"/>
      <c r="F60" s="4"/>
      <c r="G60" s="4"/>
    </row>
    <row r="61" spans="1:7" ht="104.25">
      <c r="A61" s="10">
        <v>175</v>
      </c>
      <c r="B61" s="15"/>
      <c r="C61" s="15"/>
      <c r="D61" s="11" t="s">
        <v>90</v>
      </c>
      <c r="F61" s="4">
        <v>0.74</v>
      </c>
      <c r="G61" s="4">
        <v>129.5</v>
      </c>
    </row>
    <row r="62" spans="1:7" ht="12.75">
      <c r="A62" s="10"/>
      <c r="B62" s="15"/>
      <c r="C62" s="15"/>
      <c r="D62" s="11"/>
      <c r="F62" s="4"/>
      <c r="G62" s="4"/>
    </row>
    <row r="63" spans="1:7" ht="12.75">
      <c r="A63" s="10">
        <v>4</v>
      </c>
      <c r="B63" s="15"/>
      <c r="C63" s="15"/>
      <c r="D63" s="11" t="s">
        <v>62</v>
      </c>
      <c r="F63" s="4">
        <v>11.37</v>
      </c>
      <c r="G63" s="4">
        <v>45.48</v>
      </c>
    </row>
    <row r="64" spans="1:7" ht="12.75">
      <c r="A64" s="10"/>
      <c r="B64" s="15"/>
      <c r="C64" s="15"/>
      <c r="D64" s="11"/>
      <c r="F64" s="4"/>
      <c r="G64" s="4"/>
    </row>
    <row r="65" spans="1:7" ht="25.5">
      <c r="A65" s="10">
        <v>16</v>
      </c>
      <c r="B65" s="15"/>
      <c r="C65" s="15"/>
      <c r="D65" s="11" t="s">
        <v>63</v>
      </c>
      <c r="F65" s="4">
        <v>2.38</v>
      </c>
      <c r="G65" s="4">
        <v>38.08</v>
      </c>
    </row>
    <row r="66" spans="1:7" ht="12.75">
      <c r="A66" s="10"/>
      <c r="B66" s="15"/>
      <c r="C66" s="15"/>
      <c r="D66" s="11"/>
      <c r="F66" s="4"/>
      <c r="G66" s="4"/>
    </row>
    <row r="67" spans="1:7" ht="12.75">
      <c r="A67" s="10">
        <v>8</v>
      </c>
      <c r="B67" s="15"/>
      <c r="C67" s="15"/>
      <c r="D67" s="11" t="s">
        <v>64</v>
      </c>
      <c r="F67" s="4">
        <v>6.95</v>
      </c>
      <c r="G67" s="4">
        <v>55.6</v>
      </c>
    </row>
    <row r="68" spans="1:7" ht="12.75">
      <c r="A68" s="10"/>
      <c r="B68" s="15"/>
      <c r="C68" s="15"/>
      <c r="D68" s="11"/>
      <c r="F68" s="4"/>
      <c r="G68" s="4"/>
    </row>
    <row r="69" spans="1:7" ht="12.75">
      <c r="A69" s="10">
        <v>50</v>
      </c>
      <c r="B69" s="15"/>
      <c r="C69" s="15"/>
      <c r="D69" s="11" t="s">
        <v>65</v>
      </c>
      <c r="F69" s="4">
        <v>0.796</v>
      </c>
      <c r="G69" s="4">
        <v>39.800000000000004</v>
      </c>
    </row>
    <row r="70" spans="1:7" ht="12.75">
      <c r="A70" s="10"/>
      <c r="B70" s="15"/>
      <c r="C70" s="15"/>
      <c r="D70" s="11"/>
      <c r="F70" s="4"/>
      <c r="G70" s="4"/>
    </row>
    <row r="71" spans="1:7" ht="12.75">
      <c r="A71" s="10">
        <v>79</v>
      </c>
      <c r="B71" s="15"/>
      <c r="C71" s="15"/>
      <c r="D71" s="11" t="s">
        <v>66</v>
      </c>
      <c r="F71" s="4">
        <v>0.27</v>
      </c>
      <c r="G71" s="4">
        <v>21.330000000000002</v>
      </c>
    </row>
    <row r="72" spans="1:7" ht="12.75">
      <c r="A72" s="10"/>
      <c r="B72" s="15"/>
      <c r="C72" s="15"/>
      <c r="D72" s="11"/>
      <c r="F72" s="4"/>
      <c r="G72" s="4"/>
    </row>
    <row r="73" spans="1:7" ht="12.75">
      <c r="A73" s="10">
        <v>79</v>
      </c>
      <c r="B73" s="15"/>
      <c r="C73" s="15"/>
      <c r="D73" s="11" t="s">
        <v>67</v>
      </c>
      <c r="F73" s="4">
        <v>2.5</v>
      </c>
      <c r="G73" s="4">
        <v>197.5</v>
      </c>
    </row>
    <row r="74" spans="1:7" ht="12.75">
      <c r="A74" s="10"/>
      <c r="B74" s="15"/>
      <c r="C74" s="15"/>
      <c r="D74" s="11"/>
      <c r="F74" s="4"/>
      <c r="G74" s="4"/>
    </row>
    <row r="75" spans="1:7" ht="12.75">
      <c r="A75" s="10">
        <v>4</v>
      </c>
      <c r="B75" s="15"/>
      <c r="C75" s="15"/>
      <c r="D75" s="11" t="s">
        <v>68</v>
      </c>
      <c r="F75" s="4">
        <v>102.7</v>
      </c>
      <c r="G75" s="4">
        <v>410.8</v>
      </c>
    </row>
    <row r="76" spans="1:7" ht="12.75">
      <c r="A76" s="10"/>
      <c r="B76" s="15"/>
      <c r="C76" s="15"/>
      <c r="D76" s="11"/>
      <c r="F76" s="4"/>
      <c r="G76" s="4"/>
    </row>
    <row r="77" spans="1:7" ht="12.75">
      <c r="A77" s="10">
        <v>1</v>
      </c>
      <c r="B77" s="15"/>
      <c r="C77" s="15"/>
      <c r="D77" s="11" t="s">
        <v>69</v>
      </c>
      <c r="F77" s="4">
        <v>14.4</v>
      </c>
      <c r="G77" s="4">
        <v>14.4</v>
      </c>
    </row>
    <row r="78" spans="1:7" ht="12.75">
      <c r="A78" s="10"/>
      <c r="B78" s="15"/>
      <c r="C78" s="15"/>
      <c r="D78" s="11"/>
      <c r="F78" s="4"/>
      <c r="G78" s="4"/>
    </row>
    <row r="79" spans="1:7" ht="12.75">
      <c r="A79" s="10">
        <v>1</v>
      </c>
      <c r="B79" s="15"/>
      <c r="C79" s="15"/>
      <c r="D79" s="11" t="s">
        <v>70</v>
      </c>
      <c r="F79" s="4">
        <v>15.012</v>
      </c>
      <c r="G79" s="4">
        <v>15.012</v>
      </c>
    </row>
    <row r="80" spans="1:7" ht="12.75">
      <c r="A80" s="10"/>
      <c r="B80" s="15"/>
      <c r="C80" s="15"/>
      <c r="D80" s="11"/>
      <c r="F80" s="4"/>
      <c r="G80" s="4"/>
    </row>
    <row r="81" spans="1:7" ht="38.25">
      <c r="A81" s="10">
        <v>1</v>
      </c>
      <c r="B81" s="15"/>
      <c r="C81" s="15"/>
      <c r="D81" s="11" t="s">
        <v>71</v>
      </c>
      <c r="F81" s="4">
        <v>35.7</v>
      </c>
      <c r="G81" s="4">
        <v>35.7</v>
      </c>
    </row>
    <row r="82" spans="1:7" ht="12.75">
      <c r="A82" s="10"/>
      <c r="B82" s="15"/>
      <c r="C82" s="15"/>
      <c r="D82" s="11"/>
      <c r="F82" s="4"/>
      <c r="G82" s="4"/>
    </row>
    <row r="83" spans="1:7" ht="25.5">
      <c r="A83" s="10">
        <v>5</v>
      </c>
      <c r="B83" s="15"/>
      <c r="C83" s="15"/>
      <c r="D83" s="11" t="s">
        <v>72</v>
      </c>
      <c r="F83" s="4">
        <v>16.92</v>
      </c>
      <c r="G83" s="4">
        <v>84.60000000000001</v>
      </c>
    </row>
    <row r="84" spans="1:7" ht="12.75">
      <c r="A84" s="10"/>
      <c r="B84" s="15"/>
      <c r="C84" s="15"/>
      <c r="D84" s="11"/>
      <c r="F84" s="4"/>
      <c r="G84" s="4"/>
    </row>
    <row r="85" spans="1:7" ht="25.5">
      <c r="A85" s="10">
        <v>8</v>
      </c>
      <c r="B85" s="15"/>
      <c r="C85" s="15"/>
      <c r="D85" s="11" t="s">
        <v>73</v>
      </c>
      <c r="F85" s="4">
        <v>53.9</v>
      </c>
      <c r="G85" s="4">
        <v>431.2</v>
      </c>
    </row>
    <row r="86" spans="1:7" ht="12.75">
      <c r="A86" s="10"/>
      <c r="B86" s="15"/>
      <c r="C86" s="15"/>
      <c r="D86" s="11"/>
      <c r="F86" s="4"/>
      <c r="G86" s="4"/>
    </row>
    <row r="87" spans="1:7" ht="25.5">
      <c r="A87" s="10">
        <v>1</v>
      </c>
      <c r="B87" s="15"/>
      <c r="C87" s="15"/>
      <c r="D87" s="11" t="s">
        <v>74</v>
      </c>
      <c r="F87" s="4">
        <v>45</v>
      </c>
      <c r="G87" s="4">
        <v>45</v>
      </c>
    </row>
    <row r="88" spans="1:7" ht="12.75">
      <c r="A88" s="10"/>
      <c r="B88" s="15"/>
      <c r="C88" s="15"/>
      <c r="D88" s="11"/>
      <c r="F88" s="4"/>
      <c r="G88" s="4"/>
    </row>
    <row r="89" spans="1:7" ht="25.5">
      <c r="A89" s="10">
        <v>12</v>
      </c>
      <c r="B89" s="15"/>
      <c r="C89" s="15"/>
      <c r="D89" s="11" t="s">
        <v>75</v>
      </c>
      <c r="F89" s="4">
        <v>22.637999999999998</v>
      </c>
      <c r="G89" s="4">
        <v>271.65599999999995</v>
      </c>
    </row>
    <row r="90" spans="1:7" ht="12.75">
      <c r="A90" s="10"/>
      <c r="B90" s="15"/>
      <c r="C90" s="15"/>
      <c r="D90" s="11"/>
      <c r="F90" s="4"/>
      <c r="G90" s="4"/>
    </row>
    <row r="91" spans="1:7" ht="25.5">
      <c r="A91" s="10">
        <v>1</v>
      </c>
      <c r="B91" s="15"/>
      <c r="C91" s="15"/>
      <c r="D91" s="11" t="s">
        <v>76</v>
      </c>
      <c r="F91" s="4">
        <v>14.8575</v>
      </c>
      <c r="G91" s="4">
        <v>14.8575</v>
      </c>
    </row>
    <row r="92" spans="1:7" ht="12.75">
      <c r="A92" s="10"/>
      <c r="B92" s="15"/>
      <c r="C92" s="15"/>
      <c r="D92" s="11"/>
      <c r="F92" s="4"/>
      <c r="G92" s="4"/>
    </row>
    <row r="93" spans="1:7" ht="51">
      <c r="A93" s="10">
        <v>1190</v>
      </c>
      <c r="B93" s="15"/>
      <c r="C93" s="15"/>
      <c r="D93" s="11" t="s">
        <v>77</v>
      </c>
      <c r="F93" s="4">
        <v>0.25</v>
      </c>
      <c r="G93" s="4">
        <v>297.5</v>
      </c>
    </row>
    <row r="94" spans="1:7" ht="12.75">
      <c r="A94" s="10"/>
      <c r="B94" s="15"/>
      <c r="C94" s="15"/>
      <c r="D94" s="11"/>
      <c r="F94" s="4"/>
      <c r="G94" s="4"/>
    </row>
    <row r="95" spans="1:7" ht="25.5">
      <c r="A95" s="10">
        <v>185</v>
      </c>
      <c r="B95" s="15"/>
      <c r="C95" s="15"/>
      <c r="D95" s="11" t="s">
        <v>78</v>
      </c>
      <c r="F95" s="4">
        <v>1.71</v>
      </c>
      <c r="G95" s="4">
        <v>316.34999999999997</v>
      </c>
    </row>
    <row r="96" spans="1:7" ht="12.75">
      <c r="A96" s="10"/>
      <c r="B96" s="15"/>
      <c r="C96" s="15"/>
      <c r="D96" s="11"/>
      <c r="F96" s="4"/>
      <c r="G96" s="4"/>
    </row>
    <row r="97" spans="1:7" ht="25.5">
      <c r="A97" s="10">
        <v>30</v>
      </c>
      <c r="B97" s="15"/>
      <c r="C97" s="15"/>
      <c r="D97" s="11" t="s">
        <v>79</v>
      </c>
      <c r="F97" s="4">
        <v>1.32</v>
      </c>
      <c r="G97" s="4">
        <v>39.6</v>
      </c>
    </row>
    <row r="98" spans="1:7" ht="12.75">
      <c r="A98" s="10"/>
      <c r="B98" s="15"/>
      <c r="C98" s="15"/>
      <c r="D98" s="11"/>
      <c r="F98" s="4"/>
      <c r="G98" s="4"/>
    </row>
    <row r="99" spans="1:7" ht="25.5">
      <c r="A99" s="10">
        <v>487</v>
      </c>
      <c r="B99" s="15"/>
      <c r="C99" s="15"/>
      <c r="D99" s="11" t="s">
        <v>80</v>
      </c>
      <c r="F99" s="4">
        <v>0.84</v>
      </c>
      <c r="G99" s="4">
        <v>409.08</v>
      </c>
    </row>
    <row r="100" spans="1:7" ht="12.75">
      <c r="A100" s="10"/>
      <c r="B100" s="15"/>
      <c r="C100" s="15"/>
      <c r="D100" s="11"/>
      <c r="F100" s="4"/>
      <c r="G100" s="4"/>
    </row>
    <row r="101" spans="1:7" ht="25.5">
      <c r="A101" s="10">
        <v>35</v>
      </c>
      <c r="B101" s="15"/>
      <c r="C101" s="15"/>
      <c r="D101" s="11" t="s">
        <v>81</v>
      </c>
      <c r="F101" s="4">
        <v>0.36</v>
      </c>
      <c r="G101" s="4">
        <v>12.6</v>
      </c>
    </row>
    <row r="102" spans="1:7" ht="12.75">
      <c r="A102" s="10"/>
      <c r="B102" s="15"/>
      <c r="C102" s="15"/>
      <c r="D102" s="11"/>
      <c r="F102" s="4"/>
      <c r="G102" s="4"/>
    </row>
    <row r="103" spans="1:7" ht="25.5">
      <c r="A103" s="10">
        <v>507</v>
      </c>
      <c r="B103" s="15"/>
      <c r="C103" s="15"/>
      <c r="D103" s="11" t="s">
        <v>82</v>
      </c>
      <c r="F103" s="4">
        <v>0.53</v>
      </c>
      <c r="G103" s="4">
        <v>268.71000000000004</v>
      </c>
    </row>
    <row r="104" spans="1:7" ht="12.75">
      <c r="A104" s="10"/>
      <c r="B104" s="15"/>
      <c r="C104" s="15"/>
      <c r="D104" s="11"/>
      <c r="F104" s="4"/>
      <c r="G104" s="4"/>
    </row>
    <row r="105" spans="1:7" ht="12.75">
      <c r="A105" s="10">
        <v>185</v>
      </c>
      <c r="B105" s="15"/>
      <c r="C105" s="15"/>
      <c r="D105" s="11" t="s">
        <v>83</v>
      </c>
      <c r="F105" s="4">
        <v>3.15</v>
      </c>
      <c r="G105" s="4">
        <v>582.75</v>
      </c>
    </row>
    <row r="106" spans="1:7" ht="12.75">
      <c r="A106" s="10"/>
      <c r="B106" s="15"/>
      <c r="C106" s="15"/>
      <c r="D106" s="11"/>
      <c r="F106" s="4"/>
      <c r="G106" s="4"/>
    </row>
    <row r="107" spans="1:7" ht="12.75">
      <c r="A107" s="10">
        <v>925</v>
      </c>
      <c r="B107" s="15"/>
      <c r="C107" s="15"/>
      <c r="D107" s="11" t="s">
        <v>83</v>
      </c>
      <c r="F107" s="4">
        <v>1.5</v>
      </c>
      <c r="G107" s="4">
        <v>1387.5</v>
      </c>
    </row>
    <row r="108" spans="1:7" ht="12.75">
      <c r="A108" s="10"/>
      <c r="B108" s="15"/>
      <c r="C108" s="15"/>
      <c r="D108" s="11"/>
      <c r="F108" s="4"/>
      <c r="G108" s="4"/>
    </row>
    <row r="109" spans="1:7" ht="12.75">
      <c r="A109" s="10"/>
      <c r="B109" s="15"/>
      <c r="C109" s="15"/>
      <c r="D109" s="11" t="s">
        <v>84</v>
      </c>
      <c r="F109" s="4" t="s">
        <v>89</v>
      </c>
      <c r="G109" s="4">
        <v>2324.12925</v>
      </c>
    </row>
    <row r="110" spans="1:7" ht="12.75">
      <c r="A110" s="10"/>
      <c r="B110" s="15"/>
      <c r="C110" s="15"/>
      <c r="D110" s="11"/>
      <c r="F110" s="4"/>
      <c r="G110" s="4"/>
    </row>
    <row r="111" spans="1:9" ht="15">
      <c r="A111" s="10"/>
      <c r="B111" s="15"/>
      <c r="C111" s="15"/>
      <c r="D111" s="2" t="s">
        <v>85</v>
      </c>
      <c r="F111" s="4"/>
      <c r="G111" s="2">
        <f>G4+G15+G30+G32</f>
        <v>32458.48071825397</v>
      </c>
      <c r="H111" s="6">
        <v>42073.55</v>
      </c>
      <c r="I111" s="6">
        <f>H111-10000</f>
        <v>32073.550000000003</v>
      </c>
    </row>
    <row r="112" spans="1:7" ht="12.75">
      <c r="A112" s="10"/>
      <c r="B112" s="15"/>
      <c r="C112" s="15"/>
      <c r="D112" s="11"/>
      <c r="E112" s="4"/>
      <c r="F112" s="4"/>
      <c r="G112" s="4"/>
    </row>
    <row r="113" spans="1:7" ht="12.75">
      <c r="A113" s="10"/>
      <c r="B113" s="15"/>
      <c r="C113" s="15"/>
      <c r="D113" s="11"/>
      <c r="E113" s="4"/>
      <c r="F113" s="4"/>
      <c r="G113" s="4"/>
    </row>
    <row r="114" spans="1:7" ht="12.75">
      <c r="A114" s="10"/>
      <c r="B114" s="15"/>
      <c r="C114" s="15"/>
      <c r="D114" s="11"/>
      <c r="E114" s="4"/>
      <c r="F114" s="4"/>
      <c r="G114" s="4"/>
    </row>
    <row r="115" spans="1:7" ht="12.75">
      <c r="A115" s="10"/>
      <c r="B115" s="15"/>
      <c r="C115" s="15"/>
      <c r="D115" s="11"/>
      <c r="E115" s="4"/>
      <c r="F115" s="4"/>
      <c r="G115" s="4"/>
    </row>
    <row r="116" spans="1:7" ht="12.75">
      <c r="A116" s="10"/>
      <c r="B116" s="15"/>
      <c r="C116" s="15"/>
      <c r="D116" s="11"/>
      <c r="E116" s="4"/>
      <c r="F116" s="4"/>
      <c r="G116" s="4"/>
    </row>
    <row r="117" spans="1:7" ht="12.75">
      <c r="A117" s="10"/>
      <c r="B117" s="15"/>
      <c r="C117" s="15"/>
      <c r="D117" s="11"/>
      <c r="E117" s="4"/>
      <c r="F117" s="4"/>
      <c r="G117" s="4"/>
    </row>
    <row r="118" spans="1:7" ht="12.75">
      <c r="A118" s="10"/>
      <c r="B118" s="15"/>
      <c r="C118" s="15"/>
      <c r="D118" s="11"/>
      <c r="E118" s="4"/>
      <c r="F118" s="4"/>
      <c r="G118" s="4"/>
    </row>
    <row r="119" spans="1:7" ht="12.75">
      <c r="A119" s="10"/>
      <c r="B119" s="15"/>
      <c r="C119" s="15"/>
      <c r="D119" s="11"/>
      <c r="E119" s="4"/>
      <c r="F119" s="4"/>
      <c r="G119" s="4"/>
    </row>
    <row r="120" spans="1:7" ht="12.75">
      <c r="A120" s="10"/>
      <c r="B120" s="15"/>
      <c r="C120" s="15"/>
      <c r="D120" s="11"/>
      <c r="E120" s="4"/>
      <c r="F120" s="4"/>
      <c r="G120" s="4"/>
    </row>
    <row r="121" spans="1:7" ht="12.75">
      <c r="A121" s="10"/>
      <c r="B121" s="15"/>
      <c r="C121" s="15"/>
      <c r="D121" s="11"/>
      <c r="E121" s="4"/>
      <c r="F121" s="4"/>
      <c r="G121" s="4"/>
    </row>
    <row r="122" spans="1:7" ht="12.75">
      <c r="A122" s="10"/>
      <c r="B122" s="15"/>
      <c r="C122" s="15"/>
      <c r="D122" s="16"/>
      <c r="E122" s="4"/>
      <c r="F122" s="4"/>
      <c r="G122" s="4"/>
    </row>
    <row r="123" spans="1:7" ht="12.75">
      <c r="A123" s="10"/>
      <c r="B123" s="15"/>
      <c r="C123" s="15"/>
      <c r="D123" s="16"/>
      <c r="E123" s="4"/>
      <c r="F123" s="4"/>
      <c r="G123" s="4"/>
    </row>
    <row r="124" spans="1:7" ht="12.75">
      <c r="A124" s="10"/>
      <c r="B124" s="15"/>
      <c r="C124" s="15"/>
      <c r="D124" s="16"/>
      <c r="E124" s="4"/>
      <c r="F124" s="4"/>
      <c r="G124" s="4"/>
    </row>
    <row r="125" spans="1:7" ht="12.75">
      <c r="A125" s="10"/>
      <c r="B125" s="15"/>
      <c r="C125" s="15"/>
      <c r="D125" s="16"/>
      <c r="E125" s="4"/>
      <c r="F125" s="4"/>
      <c r="G125" s="4"/>
    </row>
  </sheetData>
  <sheetProtection/>
  <printOptions/>
  <pageMargins left="0.7480314960629921" right="0.7480314960629921" top="0.984251968503937" bottom="0.984251968503937" header="0" footer="0"/>
  <pageSetup fitToHeight="0"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2:K25"/>
  <sheetViews>
    <sheetView zoomScalePageLayoutView="0" workbookViewId="0" topLeftCell="A1">
      <selection activeCell="K22" sqref="K22"/>
    </sheetView>
  </sheetViews>
  <sheetFormatPr defaultColWidth="11.421875" defaultRowHeight="12.75"/>
  <cols>
    <col min="3" max="3" width="25.00390625" style="0" bestFit="1" customWidth="1"/>
  </cols>
  <sheetData>
    <row r="2" ht="12.75">
      <c r="C2" s="22">
        <v>41467</v>
      </c>
    </row>
    <row r="3" spans="7:8" ht="12.75">
      <c r="G3" s="18" t="s">
        <v>8</v>
      </c>
      <c r="H3" s="19"/>
    </row>
    <row r="4" spans="5:11" ht="15">
      <c r="E4" s="20" t="s">
        <v>9</v>
      </c>
      <c r="F4" s="20" t="s">
        <v>10</v>
      </c>
      <c r="G4" s="20" t="s">
        <v>11</v>
      </c>
      <c r="H4" s="21" t="s">
        <v>12</v>
      </c>
      <c r="J4" s="20" t="s">
        <v>13</v>
      </c>
      <c r="K4" s="20" t="s">
        <v>14</v>
      </c>
    </row>
    <row r="5" spans="5:8" ht="12.75">
      <c r="E5">
        <f>10.12+3.48+14.81+3.51+14.79+21.32+6.95+8.92+2.47+8.1</f>
        <v>94.47</v>
      </c>
      <c r="F5" t="s">
        <v>15</v>
      </c>
      <c r="G5">
        <v>100</v>
      </c>
      <c r="H5" s="19"/>
    </row>
    <row r="6" spans="2:8" ht="12.75">
      <c r="B6" s="19">
        <v>104.96666666666667</v>
      </c>
      <c r="C6" t="s">
        <v>16</v>
      </c>
      <c r="D6" t="s">
        <v>17</v>
      </c>
      <c r="E6">
        <f>E5/3</f>
        <v>31.49</v>
      </c>
      <c r="F6">
        <v>30</v>
      </c>
      <c r="G6">
        <f>G5/F6</f>
        <v>3.3333333333333335</v>
      </c>
      <c r="H6" s="19">
        <f aca="true" t="shared" si="0" ref="H6:H12">E6*G6</f>
        <v>104.96666666666667</v>
      </c>
    </row>
    <row r="7" spans="2:8" ht="12.75">
      <c r="B7" s="19">
        <v>104.96666666666667</v>
      </c>
      <c r="C7" t="s">
        <v>18</v>
      </c>
      <c r="D7" t="s">
        <v>17</v>
      </c>
      <c r="E7">
        <f>E5/3</f>
        <v>31.49</v>
      </c>
      <c r="F7">
        <v>30</v>
      </c>
      <c r="G7">
        <f>G5/F7</f>
        <v>3.3333333333333335</v>
      </c>
      <c r="H7" s="19">
        <f t="shared" si="0"/>
        <v>104.96666666666667</v>
      </c>
    </row>
    <row r="8" spans="2:8" ht="12.75">
      <c r="B8" s="19">
        <v>157.45</v>
      </c>
      <c r="C8" s="23" t="s">
        <v>19</v>
      </c>
      <c r="D8" t="s">
        <v>20</v>
      </c>
      <c r="E8">
        <f>E5/3</f>
        <v>31.49</v>
      </c>
      <c r="F8">
        <v>20</v>
      </c>
      <c r="G8">
        <f>G5/F8</f>
        <v>5</v>
      </c>
      <c r="H8" s="19">
        <f t="shared" si="0"/>
        <v>157.45</v>
      </c>
    </row>
    <row r="9" spans="2:8" ht="12.75">
      <c r="B9" s="19">
        <v>20.666666666666668</v>
      </c>
      <c r="C9" t="s">
        <v>21</v>
      </c>
      <c r="D9" t="s">
        <v>22</v>
      </c>
      <c r="E9">
        <f>3.72*5</f>
        <v>18.6</v>
      </c>
      <c r="F9">
        <v>90</v>
      </c>
      <c r="G9">
        <f>G5/F9</f>
        <v>1.1111111111111112</v>
      </c>
      <c r="H9" s="19">
        <f t="shared" si="0"/>
        <v>20.666666666666668</v>
      </c>
    </row>
    <row r="10" spans="2:8" ht="12.75">
      <c r="B10" s="19">
        <v>16.22222222222222</v>
      </c>
      <c r="C10" t="s">
        <v>23</v>
      </c>
      <c r="D10" t="s">
        <v>24</v>
      </c>
      <c r="E10">
        <f>3.65*8</f>
        <v>29.2</v>
      </c>
      <c r="F10">
        <v>180</v>
      </c>
      <c r="G10">
        <f>G5/F10</f>
        <v>0.5555555555555556</v>
      </c>
      <c r="H10" s="19">
        <f t="shared" si="0"/>
        <v>16.22222222222222</v>
      </c>
    </row>
    <row r="11" spans="2:8" ht="12.75">
      <c r="B11" s="19">
        <v>8</v>
      </c>
      <c r="C11" t="s">
        <v>25</v>
      </c>
      <c r="D11" t="s">
        <v>24</v>
      </c>
      <c r="E11">
        <f>3.65*4</f>
        <v>14.6</v>
      </c>
      <c r="F11">
        <v>180</v>
      </c>
      <c r="G11">
        <f>G5/F11</f>
        <v>0.5555555555555556</v>
      </c>
      <c r="H11" s="19">
        <f t="shared" si="0"/>
        <v>8.11111111111111</v>
      </c>
    </row>
    <row r="12" spans="2:8" ht="12.75">
      <c r="B12" s="19">
        <v>16</v>
      </c>
      <c r="C12" t="s">
        <v>26</v>
      </c>
      <c r="D12" t="s">
        <v>24</v>
      </c>
      <c r="E12">
        <f>3.65*8</f>
        <v>29.2</v>
      </c>
      <c r="F12">
        <v>180</v>
      </c>
      <c r="G12">
        <f>G5/F12</f>
        <v>0.5555555555555556</v>
      </c>
      <c r="H12" s="19">
        <f t="shared" si="0"/>
        <v>16.22222222222222</v>
      </c>
    </row>
    <row r="13" spans="2:8" ht="12.75">
      <c r="B13" s="19">
        <v>2</v>
      </c>
      <c r="C13" t="s">
        <v>27</v>
      </c>
      <c r="D13" t="s">
        <v>28</v>
      </c>
      <c r="E13">
        <v>2</v>
      </c>
      <c r="H13" s="19">
        <f>E13</f>
        <v>2</v>
      </c>
    </row>
    <row r="14" spans="2:8" ht="12.75">
      <c r="B14" s="19">
        <v>0</v>
      </c>
      <c r="C14" t="s">
        <v>29</v>
      </c>
      <c r="D14" t="s">
        <v>28</v>
      </c>
      <c r="E14">
        <v>0</v>
      </c>
      <c r="H14" s="19">
        <f aca="true" t="shared" si="1" ref="H14:H20">E14</f>
        <v>0</v>
      </c>
    </row>
    <row r="15" spans="2:8" ht="12.75">
      <c r="B15" s="19">
        <v>12</v>
      </c>
      <c r="C15" t="s">
        <v>30</v>
      </c>
      <c r="D15" t="s">
        <v>28</v>
      </c>
      <c r="E15">
        <v>12</v>
      </c>
      <c r="H15" s="19">
        <f t="shared" si="1"/>
        <v>12</v>
      </c>
    </row>
    <row r="16" spans="2:8" ht="12.75">
      <c r="B16" s="19">
        <v>11</v>
      </c>
      <c r="C16" t="s">
        <v>31</v>
      </c>
      <c r="D16" t="s">
        <v>28</v>
      </c>
      <c r="E16">
        <v>11</v>
      </c>
      <c r="H16" s="19">
        <f t="shared" si="1"/>
        <v>11</v>
      </c>
    </row>
    <row r="17" spans="2:8" ht="12.75">
      <c r="B17" s="19">
        <v>7</v>
      </c>
      <c r="C17" t="s">
        <v>32</v>
      </c>
      <c r="D17" t="s">
        <v>28</v>
      </c>
      <c r="E17">
        <v>7</v>
      </c>
      <c r="H17" s="19">
        <f t="shared" si="1"/>
        <v>7</v>
      </c>
    </row>
    <row r="18" spans="2:8" ht="12.75">
      <c r="B18" s="19">
        <v>19</v>
      </c>
      <c r="C18" t="s">
        <v>33</v>
      </c>
      <c r="D18" t="s">
        <v>28</v>
      </c>
      <c r="E18">
        <v>19</v>
      </c>
      <c r="H18" s="19">
        <f t="shared" si="1"/>
        <v>19</v>
      </c>
    </row>
    <row r="19" spans="2:8" ht="12.75">
      <c r="B19" s="19">
        <v>2</v>
      </c>
      <c r="C19" t="s">
        <v>34</v>
      </c>
      <c r="D19" t="s">
        <v>28</v>
      </c>
      <c r="E19">
        <v>2</v>
      </c>
      <c r="H19" s="19">
        <f t="shared" si="1"/>
        <v>2</v>
      </c>
    </row>
    <row r="20" spans="2:8" ht="12.75">
      <c r="B20" s="19">
        <v>7</v>
      </c>
      <c r="C20" t="s">
        <v>35</v>
      </c>
      <c r="D20" t="s">
        <v>28</v>
      </c>
      <c r="E20">
        <v>7</v>
      </c>
      <c r="H20" s="19">
        <f t="shared" si="1"/>
        <v>7</v>
      </c>
    </row>
    <row r="21" spans="2:8" ht="12.75">
      <c r="B21" s="19">
        <v>112.85999999999999</v>
      </c>
      <c r="C21" t="s">
        <v>36</v>
      </c>
      <c r="D21" t="s">
        <v>37</v>
      </c>
      <c r="E21">
        <f>(6.55*5)+0.9+3.97</f>
        <v>37.62</v>
      </c>
      <c r="H21" s="19">
        <f>E21*3</f>
        <v>112.85999999999999</v>
      </c>
    </row>
    <row r="22" spans="2:11" ht="12.75">
      <c r="B22" s="19">
        <v>526.5384615384614</v>
      </c>
      <c r="C22" t="s">
        <v>38</v>
      </c>
      <c r="E22">
        <f>13.86+21.11+33.48</f>
        <v>68.44999999999999</v>
      </c>
      <c r="F22">
        <v>13</v>
      </c>
      <c r="G22">
        <f>G5/F22</f>
        <v>7.6923076923076925</v>
      </c>
      <c r="H22" s="19">
        <f>E22*G22</f>
        <v>526.5384615384614</v>
      </c>
      <c r="I22">
        <f>H22/100</f>
        <v>5.265384615384614</v>
      </c>
      <c r="J22">
        <f>12.95</f>
        <v>12.95</v>
      </c>
      <c r="K22">
        <f>J22*I22</f>
        <v>68.18673076923075</v>
      </c>
    </row>
    <row r="23" spans="2:8" ht="12.75">
      <c r="B23" s="19">
        <v>60</v>
      </c>
      <c r="C23" s="23" t="s">
        <v>88</v>
      </c>
      <c r="H23" s="19"/>
    </row>
    <row r="24" spans="6:8" ht="12.75">
      <c r="F24">
        <f>B22/100</f>
        <v>5.265384615384614</v>
      </c>
      <c r="H24" s="19"/>
    </row>
    <row r="25" ht="12.75">
      <c r="H25"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Azrael</dc:creator>
  <cp:keywords/>
  <dc:description/>
  <cp:lastModifiedBy>cristina</cp:lastModifiedBy>
  <cp:lastPrinted>2013-07-15T11:12:49Z</cp:lastPrinted>
  <dcterms:created xsi:type="dcterms:W3CDTF">2010-09-13T16:42:37Z</dcterms:created>
  <dcterms:modified xsi:type="dcterms:W3CDTF">2013-10-21T20:48:17Z</dcterms:modified>
  <cp:category/>
  <cp:version/>
  <cp:contentType/>
  <cp:contentStatus/>
</cp:coreProperties>
</file>